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filterPrivacy="1"/>
  <mc:AlternateContent xmlns:mc="http://schemas.openxmlformats.org/markup-compatibility/2006">
    <mc:Choice Requires="x15">
      <x15ac:absPath xmlns:x15ac="http://schemas.microsoft.com/office/spreadsheetml/2010/11/ac" url="/Volumes/Primula/GIOCONDA/DOCUMENTI PER FORMICHEgioconda8feb2018/"/>
    </mc:Choice>
  </mc:AlternateContent>
  <bookViews>
    <workbookView xWindow="0" yWindow="460" windowWidth="21900" windowHeight="13940"/>
  </bookViews>
  <sheets>
    <sheet name="Step1" sheetId="20" r:id="rId1"/>
    <sheet name="Step2" sheetId="24" r:id="rId2"/>
    <sheet name="Step3" sheetId="2" r:id="rId3"/>
    <sheet name="ANALISI" sheetId="12" r:id="rId4"/>
    <sheet name="Sheet3" sheetId="3" r:id="rId5"/>
    <sheet name="Sheet1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NP1">[1]Parameters!$B$36</definedName>
    <definedName name="_c">#REF!</definedName>
    <definedName name="_cNP1">[2]Parameters!$B$36</definedName>
    <definedName name="_g">#REF!</definedName>
    <definedName name="a_">#REF!</definedName>
    <definedName name="A_cancers">#REF!</definedName>
    <definedName name="age">ANALISI!$C$7</definedName>
    <definedName name="Age_">'[3]Parameters '!$C$7</definedName>
    <definedName name="Age__2">'[3]Parameters '!$C$8</definedName>
    <definedName name="Age__3">'[3]Parameters '!$C$9</definedName>
    <definedName name="age_2">ANALISI!$C$8</definedName>
    <definedName name="age_3">ANALISI!$C$9</definedName>
    <definedName name="age_4">ANALISI!$C$10</definedName>
    <definedName name="age_5">ANALISI!$C$11</definedName>
    <definedName name="AgeC">'[4]Parameters '!$C$17</definedName>
    <definedName name="ageC_">ANALISI!#REF!</definedName>
    <definedName name="AP_cancers">#REF!</definedName>
    <definedName name="area_augusta_priol">#REF!</definedName>
    <definedName name="b_">#REF!</definedName>
    <definedName name="B_10">#REF!</definedName>
    <definedName name="B_20">#REF!</definedName>
    <definedName name="B_30">#REF!</definedName>
    <definedName name="B_50">#REF!</definedName>
    <definedName name="B_Cancer">#REF!</definedName>
    <definedName name="B_death">#REF!</definedName>
    <definedName name="BASE_DEATH">#REF!</definedName>
    <definedName name="cDR">[2]Parameters!$B$11</definedName>
    <definedName name="cons">'[4]Parameters '!$C$16</definedName>
    <definedName name="cons_">ANALISI!#REF!</definedName>
    <definedName name="cPrimary">[2]Parameters!$B$32</definedName>
    <definedName name="cRatio">#REF!</definedName>
    <definedName name="cRevision">[2]Parameters!$B$33</definedName>
    <definedName name="cStandard">[2]Parameters!$B$35</definedName>
    <definedName name="cSuccess">[2]Parameters!$B$34</definedName>
    <definedName name="cycle">#REF!</definedName>
    <definedName name="d_">#REF!</definedName>
    <definedName name="deaths">#REF!</definedName>
    <definedName name="DFo">'[4]Parameters '!$C$11</definedName>
    <definedName name="e_">#REF!</definedName>
    <definedName name="effpop">[1]Simulation!$AN$4</definedName>
    <definedName name="f_">#REF!</definedName>
    <definedName name="fra">'[5]Parameters '!$C$7</definedName>
    <definedName name="g_">#REF!</definedName>
    <definedName name="h_">#REF!</definedName>
    <definedName name="k_">#REF!</definedName>
    <definedName name="l_10">#REF!</definedName>
    <definedName name="l_10_2">#REF!</definedName>
    <definedName name="l_20">#REF!</definedName>
    <definedName name="l_20_2">#REF!</definedName>
    <definedName name="l_30">#REF!</definedName>
    <definedName name="l_30_2">#REF!</definedName>
    <definedName name="L_cancer">#REF!</definedName>
    <definedName name="L_death">#REF!</definedName>
    <definedName name="lifetable">'[6]Life Tables '!$C$26:$E$33</definedName>
    <definedName name="lifetable_">'[3]Life Tables '!$C$25:$D$42</definedName>
    <definedName name="lifetable_3">'[3]Life Tables '!$C$26:$E$43</definedName>
    <definedName name="lifetable_5">'[3]Life Tables '!$C$26:$E$33</definedName>
    <definedName name="male">ANALISI!$D$2</definedName>
    <definedName name="maleC">'[4]Parameters '!#REF!</definedName>
    <definedName name="mr">[2]Standard!$E$7:$E$66</definedName>
    <definedName name="NP1cost">[2]NP1!$M$68</definedName>
    <definedName name="NP1qalys">[2]NP1!$O$68</definedName>
    <definedName name="np1RR">[2]NP1!$C$7:$C$66</definedName>
    <definedName name="NP2cost">#REF!</definedName>
    <definedName name="NP2lys">#REF!</definedName>
    <definedName name="NP2qalys">#REF!</definedName>
    <definedName name="oDR">[2]Parameters!$B$12</definedName>
    <definedName name="omrPTHR">[2]Parameters!$B$16</definedName>
    <definedName name="omrRTHR">[2]Parameters!$B$17</definedName>
    <definedName name="p">'[2]Hazard function'!#REF!</definedName>
    <definedName name="pg_cancers">#REF!</definedName>
    <definedName name="q">'[2]Hazard function'!#REF!</definedName>
    <definedName name="r_">'[2]Hazard function'!#REF!</definedName>
    <definedName name="rrNP1">[2]Parameters!$B$27</definedName>
    <definedName name="rrNP2">[1]Parameters!$B$28</definedName>
    <definedName name="rrr">[2]Parameters!$B$18</definedName>
    <definedName name="s">'[2]Hazard function'!#REF!</definedName>
    <definedName name="standardRR">[2]Standard!$C$7:$C$66</definedName>
    <definedName name="STDcost">[2]Standard!$M$68</definedName>
    <definedName name="STDqalys">[2]Standard!$O$68</definedName>
    <definedName name="t">'[2]Hazard function'!#REF!</definedName>
    <definedName name="txa">'[4]Parameters '!$C$20</definedName>
    <definedName name="u">'[2]Hazard function'!#REF!</definedName>
    <definedName name="u_Cancer">#REF!</definedName>
    <definedName name="U_death">#REF!</definedName>
    <definedName name="UPPER_DEATH">#REF!</definedName>
    <definedName name="uRevision">[2]Parameters!$B$43</definedName>
    <definedName name="uSuccessP">[2]Parameters!$B$41</definedName>
    <definedName name="uSuccessR">[2]Parameters!$B$42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2" l="1"/>
  <c r="B13" i="12"/>
  <c r="B17" i="12"/>
  <c r="B19" i="12"/>
  <c r="B38" i="12"/>
  <c r="B21" i="12"/>
  <c r="B20" i="12"/>
  <c r="B22" i="12"/>
  <c r="K8" i="2"/>
  <c r="E22" i="12"/>
  <c r="B34" i="12"/>
  <c r="D33" i="12"/>
  <c r="B33" i="12"/>
  <c r="B39" i="12"/>
  <c r="H12" i="2"/>
  <c r="B36" i="12"/>
  <c r="H10" i="2"/>
  <c r="H35" i="12"/>
  <c r="H17" i="2"/>
  <c r="H15" i="2"/>
  <c r="B23" i="12"/>
</calcChain>
</file>

<file path=xl/comments1.xml><?xml version="1.0" encoding="utf-8"?>
<comments xmlns="http://schemas.openxmlformats.org/spreadsheetml/2006/main">
  <authors>
    <author>Autore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qui come nei folgi precedenti verranno attivate delle macro ma è melgio fare questa prima versione manualmente in questo caso se l'utente seleziona tutti gli inquianti comparira questa schermata 
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questa domanda non compare se si è scelto di fare un analisi puntuale 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valore che verra ottenuto da gioconda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this is assuming 70% of days there is heating 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this is assuming 50% of days there is eaitng 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this is assuming al the working days there is ehating 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children's sd for budg proortion 
</t>
        </r>
      </text>
    </comment>
  </commentList>
</comments>
</file>

<file path=xl/sharedStrings.xml><?xml version="1.0" encoding="utf-8"?>
<sst xmlns="http://schemas.openxmlformats.org/spreadsheetml/2006/main" count="120" uniqueCount="88">
  <si>
    <t xml:space="preserve">Discount factor </t>
  </si>
  <si>
    <t>SD</t>
  </si>
  <si>
    <t>P10</t>
  </si>
  <si>
    <t>Gd</t>
  </si>
  <si>
    <t>Xc</t>
  </si>
  <si>
    <t>Probabilistic?</t>
  </si>
  <si>
    <t xml:space="preserve">1=deterministic 0= probabilistic </t>
  </si>
  <si>
    <t>Name</t>
  </si>
  <si>
    <t xml:space="preserve">live value </t>
  </si>
  <si>
    <t>Description</t>
  </si>
  <si>
    <t xml:space="preserve">deterministic </t>
  </si>
  <si>
    <t xml:space="preserve">Probabilistic </t>
  </si>
  <si>
    <t xml:space="preserve">Ln(mean)/Beta </t>
  </si>
  <si>
    <t xml:space="preserve">Distribution </t>
  </si>
  <si>
    <t xml:space="preserve">Average age of all patients affected by trauma </t>
  </si>
  <si>
    <t>Lognormal</t>
  </si>
  <si>
    <t xml:space="preserve">Gamma </t>
  </si>
  <si>
    <t xml:space="preserve">First equation </t>
  </si>
  <si>
    <t>Mean Value</t>
  </si>
  <si>
    <t>min</t>
  </si>
  <si>
    <t>max</t>
  </si>
  <si>
    <t xml:space="preserve">Uniform </t>
  </si>
  <si>
    <t>B</t>
  </si>
  <si>
    <t>Min (using lower bund of OR )</t>
  </si>
  <si>
    <t>Max (using higher bund of odds ratio)</t>
  </si>
  <si>
    <t>PVB=λ *Dc*1/(1+d)l*(1-1/(1+d)t)/d</t>
  </si>
  <si>
    <t xml:space="preserve"> Here we should include the willgness to pay for given risk reduciton for example for 10% risk reduciotn .. this shoudl be specified. </t>
  </si>
  <si>
    <t>t</t>
  </si>
  <si>
    <t>P0 min</t>
  </si>
  <si>
    <t xml:space="preserve">P0 max </t>
  </si>
  <si>
    <t xml:space="preserve">Results </t>
  </si>
  <si>
    <t xml:space="preserve">Xomin </t>
  </si>
  <si>
    <t xml:space="preserve">Xo max </t>
  </si>
  <si>
    <t xml:space="preserve">Famin </t>
  </si>
  <si>
    <t>Fa max</t>
  </si>
  <si>
    <t>N min</t>
  </si>
  <si>
    <t>Nmax</t>
  </si>
  <si>
    <t>Gd minn</t>
  </si>
  <si>
    <t>Gd max</t>
  </si>
  <si>
    <t>Te mn</t>
  </si>
  <si>
    <t>Te max</t>
  </si>
  <si>
    <t xml:space="preserve">B min </t>
  </si>
  <si>
    <t>B max</t>
  </si>
  <si>
    <t xml:space="preserve">9.1 </t>
  </si>
  <si>
    <t xml:space="preserve">Discount factor min </t>
  </si>
  <si>
    <t xml:space="preserve">Discount factor max </t>
  </si>
  <si>
    <t xml:space="preserve">t mi </t>
  </si>
  <si>
    <t>t max</t>
  </si>
  <si>
    <t>WTPchildPPP</t>
  </si>
  <si>
    <t>PVB parents</t>
  </si>
  <si>
    <t>PVB parents+ children</t>
  </si>
  <si>
    <t>SENSITIVITY ANALYSIS (assuming 10 years benefits)</t>
  </si>
  <si>
    <t>PVB child</t>
  </si>
  <si>
    <t xml:space="preserve"> 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</si>
  <si>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</si>
  <si>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 xml:space="preserve">Valore attuale </t>
  </si>
  <si>
    <t>Una volta terminato  premi "Avanti" per passare al prossimo step o  "Indietro" per modificare lo Step precedente.</t>
  </si>
  <si>
    <t xml:space="preserve">Costi di implementazione </t>
  </si>
  <si>
    <t xml:space="preserve">Costi annuali di manutenzione </t>
  </si>
  <si>
    <t xml:space="preserve">Personale </t>
  </si>
  <si>
    <t>All Parameters</t>
  </si>
  <si>
    <t xml:space="preserve">prevalenza di asmatici nella popolazione </t>
  </si>
  <si>
    <t>ODDS RATIO PM10</t>
  </si>
  <si>
    <t>Number of asthma cases per young person in one year</t>
  </si>
  <si>
    <t xml:space="preserve">Default Values </t>
  </si>
  <si>
    <t xml:space="preserve">Inserted Vales </t>
  </si>
  <si>
    <t>Valore atteso</t>
  </si>
  <si>
    <t xml:space="preserve">Durata dell'esposizione al valore attuale (numero di giorni in un anno) </t>
  </si>
  <si>
    <t>Durata attesa della policy (Numero di anni)</t>
  </si>
  <si>
    <t>Popolazione esposta (numero di ragazzi esposti ai PM10 attuali)</t>
  </si>
  <si>
    <t xml:space="preserve">N </t>
  </si>
  <si>
    <t>Te</t>
  </si>
  <si>
    <t>Dc</t>
  </si>
  <si>
    <t xml:space="preserve">Second equation </t>
  </si>
  <si>
    <t>Third Equation</t>
  </si>
  <si>
    <t xml:space="preserve">Present Value of Benefits </t>
  </si>
  <si>
    <t xml:space="preserve">Altri costi annuali </t>
  </si>
  <si>
    <t>Present Value of Cost</t>
  </si>
  <si>
    <t xml:space="preserve">yearly cost </t>
  </si>
  <si>
    <t xml:space="preserve">Valore attuale dei benefici </t>
  </si>
  <si>
    <t>Valore Attuale dei Costi</t>
  </si>
  <si>
    <t xml:space="preserve">Step 2: Costi dell'intervento </t>
  </si>
  <si>
    <t xml:space="preserve">Step 1: Selezionare il livello attuale di inquinamento e la durata dell'esposizione per gli inquinanti selezionai: </t>
  </si>
  <si>
    <t xml:space="preserve">Una volta terminato  premi "Avanti" per passare al prossimo step </t>
  </si>
  <si>
    <t xml:space="preserve">Risultati </t>
  </si>
  <si>
    <t>Valore attuale dei benefici netti</t>
  </si>
  <si>
    <t>Rapporto Costi-Benefici</t>
  </si>
  <si>
    <t xml:space="preserve">Numero di esacerbazioni asmatiche prevenute in un anno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</si>
</sst>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0.0000"/>
    <numFmt numFmtId="167" formatCode="0.0"/>
    <numFmt numFmtId="168" formatCode="&quot;€&quot;\ #,##0"/>
    <numFmt numFmtId="169" formatCode="&quot;€&quot;\ #,##0.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32"/>
      <name val="Arial"/>
      <family val="2"/>
    </font>
    <font>
      <b/>
      <sz val="10"/>
      <color indexed="32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0"/>
    <xf numFmtId="0" fontId="5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0" fillId="2" borderId="0" xfId="0" applyFill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166" fontId="3" fillId="0" borderId="0" xfId="0" applyNumberFormat="1" applyFont="1"/>
    <xf numFmtId="0" fontId="11" fillId="0" borderId="0" xfId="0" applyFont="1"/>
    <xf numFmtId="167" fontId="10" fillId="3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3" xfId="0" applyBorder="1"/>
    <xf numFmtId="0" fontId="4" fillId="0" borderId="0" xfId="0" applyFont="1" applyAlignment="1">
      <alignment horizontal="left"/>
    </xf>
    <xf numFmtId="0" fontId="3" fillId="4" borderId="0" xfId="0" applyFont="1" applyFill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1" fontId="0" fillId="0" borderId="0" xfId="0" applyNumberFormat="1" applyAlignment="1">
      <alignment horizontal="center"/>
    </xf>
    <xf numFmtId="0" fontId="15" fillId="0" borderId="0" xfId="0" applyFont="1"/>
    <xf numFmtId="0" fontId="16" fillId="0" borderId="0" xfId="0" applyFont="1"/>
    <xf numFmtId="1" fontId="0" fillId="0" borderId="4" xfId="0" applyNumberFormat="1" applyBorder="1"/>
    <xf numFmtId="168" fontId="0" fillId="0" borderId="4" xfId="0" applyNumberFormat="1" applyBorder="1"/>
    <xf numFmtId="169" fontId="4" fillId="0" borderId="4" xfId="0" applyNumberFormat="1" applyFont="1" applyBorder="1"/>
  </cellXfs>
  <cellStyles count="8">
    <cellStyle name="Comma 2" xfId="2"/>
    <cellStyle name="Currency 2" xfId="3"/>
    <cellStyle name="Fixed" xfId="4"/>
    <cellStyle name="Normal 2" xfId="1"/>
    <cellStyle name="Normal 2 2" xfId="5"/>
    <cellStyle name="Normal 3" xfId="6"/>
    <cellStyle name="Normale" xfId="0" builtinId="0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5.xml"/><Relationship Id="rId12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externalLink" Target="externalLinks/externalLink3.xml"/><Relationship Id="rId10" Type="http://schemas.openxmlformats.org/officeDocument/2006/relationships/externalLink" Target="externalLinks/externalLink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</xdr:row>
      <xdr:rowOff>0</xdr:rowOff>
    </xdr:from>
    <xdr:to>
      <xdr:col>15</xdr:col>
      <xdr:colOff>523875</xdr:colOff>
      <xdr:row>23</xdr:row>
      <xdr:rowOff>9525</xdr:rowOff>
    </xdr:to>
    <xdr:sp macro="[0]!CasellaDiTesto3_Click" textlink="">
      <xdr:nvSpPr>
        <xdr:cNvPr id="4" name="CasellaDiTesto 3"/>
        <xdr:cNvSpPr txBox="1"/>
      </xdr:nvSpPr>
      <xdr:spPr>
        <a:xfrm>
          <a:off x="7924800" y="3733800"/>
          <a:ext cx="1133475" cy="5810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AVANTI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10</xdr:col>
      <xdr:colOff>514349</xdr:colOff>
      <xdr:row>21</xdr:row>
      <xdr:rowOff>19051</xdr:rowOff>
    </xdr:to>
    <xdr:sp macro="" textlink="">
      <xdr:nvSpPr>
        <xdr:cNvPr id="2" name="CasellaDiTesto 1"/>
        <xdr:cNvSpPr txBox="1"/>
      </xdr:nvSpPr>
      <xdr:spPr>
        <a:xfrm>
          <a:off x="5486400" y="3048000"/>
          <a:ext cx="1123949" cy="59055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INDIETRO </a:t>
          </a:r>
        </a:p>
      </xdr:txBody>
    </xdr:sp>
    <xdr:clientData/>
  </xdr:twoCellAnchor>
  <xdr:twoCellAnchor>
    <xdr:from>
      <xdr:col>11</xdr:col>
      <xdr:colOff>600075</xdr:colOff>
      <xdr:row>18</xdr:row>
      <xdr:rowOff>9525</xdr:rowOff>
    </xdr:from>
    <xdr:to>
      <xdr:col>13</xdr:col>
      <xdr:colOff>514350</xdr:colOff>
      <xdr:row>21</xdr:row>
      <xdr:rowOff>19050</xdr:rowOff>
    </xdr:to>
    <xdr:sp macro="" textlink="">
      <xdr:nvSpPr>
        <xdr:cNvPr id="3" name="CasellaDiTesto 2"/>
        <xdr:cNvSpPr txBox="1"/>
      </xdr:nvSpPr>
      <xdr:spPr>
        <a:xfrm>
          <a:off x="7305675" y="3057525"/>
          <a:ext cx="1133475" cy="5810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AVANTI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1895475</xdr:colOff>
      <xdr:row>9</xdr:row>
      <xdr:rowOff>66675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"/>
          <a:ext cx="18954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2181225</xdr:colOff>
      <xdr:row>15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"/>
          <a:ext cx="2181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icablu/Desktop/C:\Copy%20of%20Ex66asol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icablu/Desktop/C:\Copy%20of%20Ex35sol_3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icablu/Desktop/C:\CRASH%20TRAUMA\LAVORI%20AOGOSTO\Ital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icablu/Desktop/C:\CRASH%20TRAUMA\LAVORI%20AOGOSTO\trauma%20model_5d(gumpetrez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icablu/Desktop/C:\CRASH%20TRAUMA\LAVORI%20AOGOSTO\India_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icablu/Desktop/C:\Users\Carlotta\Downloads\tANZANIApl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imulation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tandard"/>
      <sheetName val="NP1"/>
      <sheetName val="Hazard func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"/>
      <sheetName val="Life Tables 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 Tabl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O19"/>
  <sheetViews>
    <sheetView tabSelected="1" topLeftCell="B1" workbookViewId="0">
      <selection activeCell="O8" sqref="O8"/>
    </sheetView>
  </sheetViews>
  <sheetFormatPr baseColWidth="10" defaultColWidth="8.83203125" defaultRowHeight="15" x14ac:dyDescent="0.2"/>
  <sheetData>
    <row r="5" spans="3:15" x14ac:dyDescent="0.2">
      <c r="C5" s="3" t="s">
        <v>82</v>
      </c>
    </row>
    <row r="8" spans="3:15" ht="17" x14ac:dyDescent="0.25">
      <c r="C8" s="3" t="s">
        <v>54</v>
      </c>
      <c r="E8" s="17" t="s">
        <v>55</v>
      </c>
      <c r="F8" s="18"/>
      <c r="G8" s="21"/>
      <c r="H8" s="19" t="s">
        <v>67</v>
      </c>
      <c r="O8" s="18"/>
    </row>
    <row r="9" spans="3:15" ht="17" x14ac:dyDescent="0.25">
      <c r="C9" s="3" t="s">
        <v>54</v>
      </c>
      <c r="D9" s="22"/>
      <c r="E9" s="17" t="s">
        <v>66</v>
      </c>
      <c r="F9" s="18"/>
    </row>
    <row r="10" spans="3:15" x14ac:dyDescent="0.2">
      <c r="C10" s="3"/>
    </row>
    <row r="11" spans="3:15" x14ac:dyDescent="0.2">
      <c r="C11" s="3"/>
      <c r="G11" s="21"/>
    </row>
    <row r="12" spans="3:15" x14ac:dyDescent="0.2">
      <c r="C12" s="3"/>
    </row>
    <row r="13" spans="3:15" x14ac:dyDescent="0.2">
      <c r="C13" s="19" t="s">
        <v>69</v>
      </c>
      <c r="G13" s="21"/>
      <c r="J13" s="18"/>
    </row>
    <row r="14" spans="3:15" x14ac:dyDescent="0.2">
      <c r="C14" s="3"/>
    </row>
    <row r="15" spans="3:15" x14ac:dyDescent="0.2">
      <c r="C15" s="23" t="s">
        <v>68</v>
      </c>
      <c r="G15" s="21"/>
      <c r="J15" s="18"/>
    </row>
    <row r="19" spans="3:3" x14ac:dyDescent="0.2">
      <c r="C19" s="2" t="s">
        <v>83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6:H17"/>
  <sheetViews>
    <sheetView workbookViewId="0">
      <selection activeCell="H16" sqref="H16"/>
    </sheetView>
  </sheetViews>
  <sheetFormatPr baseColWidth="10" defaultColWidth="8.83203125" defaultRowHeight="15" x14ac:dyDescent="0.2"/>
  <sheetData>
    <row r="6" spans="4:8" x14ac:dyDescent="0.2">
      <c r="D6" s="3" t="s">
        <v>81</v>
      </c>
    </row>
    <row r="9" spans="4:8" x14ac:dyDescent="0.2">
      <c r="D9" s="19" t="s">
        <v>57</v>
      </c>
      <c r="E9" s="19"/>
      <c r="F9" s="19"/>
      <c r="H9" s="18"/>
    </row>
    <row r="10" spans="4:8" x14ac:dyDescent="0.2">
      <c r="D10" s="19"/>
      <c r="E10" s="19"/>
      <c r="F10" s="19"/>
    </row>
    <row r="11" spans="4:8" x14ac:dyDescent="0.2">
      <c r="D11" s="19" t="s">
        <v>58</v>
      </c>
      <c r="E11" s="19"/>
      <c r="F11" s="19"/>
      <c r="H11" s="18"/>
    </row>
    <row r="12" spans="4:8" x14ac:dyDescent="0.2">
      <c r="D12" s="19"/>
      <c r="E12" s="19"/>
      <c r="F12" s="19"/>
    </row>
    <row r="13" spans="4:8" x14ac:dyDescent="0.2">
      <c r="D13" s="19"/>
      <c r="E13" s="19"/>
      <c r="F13" s="19"/>
    </row>
    <row r="14" spans="4:8" x14ac:dyDescent="0.2">
      <c r="D14" s="19" t="s">
        <v>59</v>
      </c>
      <c r="E14" s="19"/>
      <c r="H14" s="18"/>
    </row>
    <row r="15" spans="4:8" x14ac:dyDescent="0.2">
      <c r="D15" s="19"/>
      <c r="E15" s="19"/>
      <c r="F15" s="19"/>
    </row>
    <row r="16" spans="4:8" x14ac:dyDescent="0.2">
      <c r="D16" t="s">
        <v>76</v>
      </c>
      <c r="H16" s="29"/>
    </row>
    <row r="17" spans="4:4" x14ac:dyDescent="0.2">
      <c r="D17" s="2" t="s">
        <v>56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17"/>
  <sheetViews>
    <sheetView topLeftCell="A4" workbookViewId="0">
      <selection activeCell="H10" sqref="H10"/>
    </sheetView>
  </sheetViews>
  <sheetFormatPr baseColWidth="10" defaultColWidth="8.83203125" defaultRowHeight="15" x14ac:dyDescent="0.2"/>
  <sheetData>
    <row r="5" spans="3:11" ht="21" x14ac:dyDescent="0.25">
      <c r="C5" s="32" t="s">
        <v>84</v>
      </c>
    </row>
    <row r="8" spans="3:11" ht="19" x14ac:dyDescent="0.25">
      <c r="C8" s="31" t="s">
        <v>87</v>
      </c>
      <c r="K8" s="33">
        <f>ANALISI!B22</f>
        <v>0</v>
      </c>
    </row>
    <row r="10" spans="3:11" ht="19" x14ac:dyDescent="0.25">
      <c r="C10" s="31" t="s">
        <v>79</v>
      </c>
      <c r="H10" s="34">
        <f>ANALISI!B36</f>
        <v>0</v>
      </c>
    </row>
    <row r="11" spans="3:11" ht="19" x14ac:dyDescent="0.25">
      <c r="C11" s="31"/>
    </row>
    <row r="12" spans="3:11" ht="19" x14ac:dyDescent="0.25">
      <c r="C12" s="31" t="s">
        <v>80</v>
      </c>
      <c r="H12" s="34">
        <f>ANALISI!B39</f>
        <v>0</v>
      </c>
    </row>
    <row r="13" spans="3:11" ht="19" x14ac:dyDescent="0.25">
      <c r="C13" s="31"/>
    </row>
    <row r="14" spans="3:11" ht="19" x14ac:dyDescent="0.25">
      <c r="C14" s="31"/>
    </row>
    <row r="15" spans="3:11" ht="19" x14ac:dyDescent="0.25">
      <c r="C15" s="31" t="s">
        <v>85</v>
      </c>
      <c r="H15" s="34">
        <f>H10-H12</f>
        <v>0</v>
      </c>
    </row>
    <row r="16" spans="3:11" ht="19" x14ac:dyDescent="0.25">
      <c r="C16" s="31"/>
    </row>
    <row r="17" spans="3:8" ht="19" x14ac:dyDescent="0.25">
      <c r="C17" s="31" t="s">
        <v>86</v>
      </c>
      <c r="H17" s="35" t="e">
        <f>H10/H12</f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02"/>
  <sheetViews>
    <sheetView zoomScale="70" zoomScaleNormal="70" zoomScalePageLayoutView="70" workbookViewId="0">
      <pane ySplit="4" topLeftCell="A5" activePane="bottomLeft" state="frozen"/>
      <selection pane="bottomLeft" activeCell="B22" sqref="B22"/>
    </sheetView>
  </sheetViews>
  <sheetFormatPr baseColWidth="10" defaultColWidth="8.83203125" defaultRowHeight="15" customHeight="1" x14ac:dyDescent="0.2"/>
  <cols>
    <col min="1" max="1" width="38" customWidth="1"/>
    <col min="2" max="2" width="35.5" style="26" customWidth="1"/>
    <col min="3" max="3" width="22.1640625" customWidth="1"/>
    <col min="4" max="4" width="14.5" customWidth="1"/>
    <col min="5" max="5" width="17.5" bestFit="1" customWidth="1"/>
    <col min="7" max="7" width="13.5" customWidth="1"/>
    <col min="8" max="8" width="14.5" customWidth="1"/>
    <col min="10" max="10" width="14.5" customWidth="1"/>
  </cols>
  <sheetData>
    <row r="2" spans="1:13" ht="15" customHeight="1" x14ac:dyDescent="0.2">
      <c r="A2" s="4" t="s">
        <v>60</v>
      </c>
      <c r="B2" s="24"/>
    </row>
    <row r="3" spans="1:13" ht="15" customHeight="1" x14ac:dyDescent="0.2">
      <c r="A3" s="5"/>
      <c r="B3" s="25"/>
      <c r="C3" s="7" t="s">
        <v>5</v>
      </c>
      <c r="D3" s="8">
        <v>1</v>
      </c>
      <c r="E3" s="1" t="s">
        <v>6</v>
      </c>
      <c r="F3" s="1"/>
      <c r="H3" s="15" t="s">
        <v>64</v>
      </c>
      <c r="J3" s="20" t="s">
        <v>65</v>
      </c>
      <c r="K3" s="6"/>
      <c r="L3" s="6"/>
      <c r="M3" s="6"/>
    </row>
    <row r="4" spans="1:13" ht="15" customHeight="1" x14ac:dyDescent="0.2">
      <c r="A4" s="4"/>
      <c r="B4" s="24"/>
    </row>
    <row r="5" spans="1:13" ht="15" customHeight="1" x14ac:dyDescent="0.2">
      <c r="A5" s="9" t="s">
        <v>7</v>
      </c>
      <c r="B5" s="10" t="s">
        <v>8</v>
      </c>
      <c r="C5" s="10" t="s">
        <v>18</v>
      </c>
      <c r="D5" s="11"/>
      <c r="E5" s="11"/>
      <c r="F5" s="11"/>
      <c r="G5" s="11"/>
      <c r="H5" s="11"/>
      <c r="I5" s="11"/>
      <c r="J5" s="11"/>
      <c r="K5" s="11"/>
      <c r="L5" s="11"/>
      <c r="M5" s="12" t="s">
        <v>9</v>
      </c>
    </row>
    <row r="6" spans="1:13" ht="15" customHeight="1" x14ac:dyDescent="0.2">
      <c r="A6" s="14" t="s">
        <v>17</v>
      </c>
      <c r="B6" s="16"/>
      <c r="C6" s="2" t="s">
        <v>10</v>
      </c>
      <c r="D6" s="2" t="s">
        <v>11</v>
      </c>
      <c r="E6" s="2" t="s">
        <v>1</v>
      </c>
      <c r="F6" s="2" t="s">
        <v>19</v>
      </c>
      <c r="G6" s="2" t="s">
        <v>20</v>
      </c>
      <c r="H6" s="2" t="s">
        <v>12</v>
      </c>
      <c r="I6" s="2" t="s">
        <v>13</v>
      </c>
    </row>
    <row r="7" spans="1:13" ht="15" customHeight="1" x14ac:dyDescent="0.2">
      <c r="A7" s="3"/>
      <c r="M7" s="6" t="s">
        <v>14</v>
      </c>
    </row>
    <row r="8" spans="1:13" ht="15" customHeight="1" x14ac:dyDescent="0.2">
      <c r="A8" s="3"/>
    </row>
    <row r="9" spans="1:13" ht="15" customHeight="1" x14ac:dyDescent="0.2">
      <c r="A9" s="3"/>
    </row>
    <row r="10" spans="1:13" ht="15" customHeight="1" x14ac:dyDescent="0.2">
      <c r="A10" s="3"/>
    </row>
    <row r="11" spans="1:13" ht="15" customHeight="1" x14ac:dyDescent="0.2">
      <c r="A11" s="3" t="s">
        <v>61</v>
      </c>
      <c r="B11" s="26">
        <v>0.16</v>
      </c>
      <c r="I11" t="s">
        <v>21</v>
      </c>
    </row>
    <row r="12" spans="1:13" ht="15" customHeight="1" x14ac:dyDescent="0.2">
      <c r="A12" s="3" t="s">
        <v>62</v>
      </c>
      <c r="B12" s="26">
        <v>1.1200000000000001</v>
      </c>
      <c r="C12">
        <v>1.1200000000000001</v>
      </c>
      <c r="D12">
        <v>1.0413059962004554</v>
      </c>
      <c r="F12">
        <v>1.04</v>
      </c>
      <c r="G12">
        <v>1.2</v>
      </c>
      <c r="I12" t="s">
        <v>21</v>
      </c>
    </row>
    <row r="13" spans="1:13" ht="15" customHeight="1" x14ac:dyDescent="0.2">
      <c r="A13" s="3" t="s">
        <v>2</v>
      </c>
      <c r="B13" s="27">
        <f>(((B11/(1-B11)*B12)/((1+(B11/(1-B11)*B12)))))-B11</f>
        <v>1.5824175824175862E-2</v>
      </c>
    </row>
    <row r="14" spans="1:13" ht="15" customHeight="1" x14ac:dyDescent="0.2">
      <c r="A14" s="14" t="s">
        <v>73</v>
      </c>
      <c r="I14" t="s">
        <v>15</v>
      </c>
    </row>
    <row r="15" spans="1:13" ht="15" customHeight="1" x14ac:dyDescent="0.2">
      <c r="A15" s="13"/>
    </row>
    <row r="16" spans="1:13" ht="15" customHeight="1" x14ac:dyDescent="0.2">
      <c r="A16" s="3" t="s">
        <v>70</v>
      </c>
      <c r="B16" s="26">
        <f>Step1!J13</f>
        <v>0</v>
      </c>
      <c r="I16" t="s">
        <v>21</v>
      </c>
    </row>
    <row r="17" spans="1:9" ht="15" customHeight="1" x14ac:dyDescent="0.2">
      <c r="A17" s="3" t="s">
        <v>2</v>
      </c>
      <c r="B17" s="27">
        <f>B13</f>
        <v>1.5824175824175862E-2</v>
      </c>
    </row>
    <row r="18" spans="1:9" ht="15" customHeight="1" x14ac:dyDescent="0.2">
      <c r="A18" s="3" t="s">
        <v>3</v>
      </c>
      <c r="B18" s="26">
        <v>0.1</v>
      </c>
    </row>
    <row r="19" spans="1:9" ht="15" customHeight="1" x14ac:dyDescent="0.2">
      <c r="A19" s="3" t="s">
        <v>71</v>
      </c>
      <c r="B19" s="26">
        <f>Step1!O8</f>
        <v>0</v>
      </c>
      <c r="I19" t="s">
        <v>21</v>
      </c>
    </row>
    <row r="20" spans="1:9" ht="15" customHeight="1" x14ac:dyDescent="0.2">
      <c r="A20" s="3" t="s">
        <v>4</v>
      </c>
      <c r="B20" s="26">
        <f>Step1!F8</f>
        <v>0</v>
      </c>
      <c r="I20" t="s">
        <v>21</v>
      </c>
    </row>
    <row r="21" spans="1:9" ht="15" customHeight="1" x14ac:dyDescent="0.2">
      <c r="A21" s="3" t="s">
        <v>22</v>
      </c>
      <c r="B21" s="26">
        <f>Step1!F9</f>
        <v>0</v>
      </c>
    </row>
    <row r="22" spans="1:9" ht="15" customHeight="1" x14ac:dyDescent="0.2">
      <c r="A22" s="3" t="s">
        <v>72</v>
      </c>
      <c r="B22" s="30">
        <f>B16*B17*B18*B19*((B20-B21)/10)</f>
        <v>0</v>
      </c>
      <c r="E22">
        <f>190*0.7</f>
        <v>133</v>
      </c>
    </row>
    <row r="23" spans="1:9" ht="15" customHeight="1" x14ac:dyDescent="0.2">
      <c r="A23" s="3" t="s">
        <v>63</v>
      </c>
      <c r="B23" s="28" t="e">
        <f>B22/B16</f>
        <v>#DIV/0!</v>
      </c>
    </row>
    <row r="24" spans="1:9" ht="15" customHeight="1" x14ac:dyDescent="0.2">
      <c r="A24" s="3"/>
    </row>
    <row r="25" spans="1:9" ht="15" customHeight="1" x14ac:dyDescent="0.2">
      <c r="A25" s="3" t="s">
        <v>23</v>
      </c>
    </row>
    <row r="26" spans="1:9" ht="15" customHeight="1" x14ac:dyDescent="0.2">
      <c r="A26" s="3" t="s">
        <v>24</v>
      </c>
    </row>
    <row r="27" spans="1:9" ht="16.5" customHeight="1" x14ac:dyDescent="0.2">
      <c r="A27" s="3"/>
    </row>
    <row r="28" spans="1:9" ht="15" customHeight="1" x14ac:dyDescent="0.2">
      <c r="A28" s="3"/>
    </row>
    <row r="29" spans="1:9" ht="15" customHeight="1" x14ac:dyDescent="0.2">
      <c r="A29" s="3"/>
    </row>
    <row r="30" spans="1:9" ht="15" customHeight="1" x14ac:dyDescent="0.2">
      <c r="A30" s="14" t="s">
        <v>74</v>
      </c>
    </row>
    <row r="31" spans="1:9" ht="15" customHeight="1" x14ac:dyDescent="0.2">
      <c r="A31" s="2" t="s">
        <v>25</v>
      </c>
    </row>
    <row r="32" spans="1:9" ht="15" customHeight="1" x14ac:dyDescent="0.2">
      <c r="A32" s="3" t="s">
        <v>26</v>
      </c>
    </row>
    <row r="33" spans="1:9" ht="15" customHeight="1" x14ac:dyDescent="0.2">
      <c r="A33" s="3" t="s">
        <v>0</v>
      </c>
      <c r="B33" s="26">
        <f>IF($D$3=0,D33,C33)</f>
        <v>0.04</v>
      </c>
      <c r="C33">
        <v>0.04</v>
      </c>
      <c r="D33">
        <f ca="1">RAND()*(G33-F33)+F33</f>
        <v>4.0218179018804798E-2</v>
      </c>
      <c r="F33">
        <v>0.02</v>
      </c>
      <c r="G33">
        <v>7.0000000000000007E-2</v>
      </c>
      <c r="I33" t="s">
        <v>21</v>
      </c>
    </row>
    <row r="34" spans="1:9" ht="15" customHeight="1" x14ac:dyDescent="0.2">
      <c r="A34" s="3" t="s">
        <v>27</v>
      </c>
      <c r="B34" s="26">
        <f>IF($D$3=0,D34,C34)</f>
        <v>10</v>
      </c>
      <c r="C34">
        <v>10</v>
      </c>
      <c r="I34" t="s">
        <v>21</v>
      </c>
    </row>
    <row r="35" spans="1:9" ht="15" customHeight="1" x14ac:dyDescent="0.2">
      <c r="A35" s="3" t="s">
        <v>48</v>
      </c>
      <c r="B35" s="26">
        <v>63</v>
      </c>
      <c r="C35">
        <v>63</v>
      </c>
      <c r="H35">
        <f>(E35^2)/C35</f>
        <v>0</v>
      </c>
      <c r="I35" t="s">
        <v>16</v>
      </c>
    </row>
    <row r="36" spans="1:9" ht="19.5" customHeight="1" x14ac:dyDescent="0.2">
      <c r="A36" s="14" t="s">
        <v>75</v>
      </c>
      <c r="B36" s="28">
        <f>B35*$B$22*1/(1+$B$33)*(1-1/(1+$B$33)^$B$34)/$B$33</f>
        <v>0</v>
      </c>
    </row>
    <row r="37" spans="1:9" ht="15" customHeight="1" x14ac:dyDescent="0.2">
      <c r="A37" s="3"/>
    </row>
    <row r="38" spans="1:9" ht="15" customHeight="1" x14ac:dyDescent="0.2">
      <c r="A38" s="3" t="s">
        <v>78</v>
      </c>
      <c r="B38" s="26">
        <f>Step2!H11+Step2!H14+Step2!H16</f>
        <v>0</v>
      </c>
    </row>
    <row r="39" spans="1:9" ht="15" customHeight="1" x14ac:dyDescent="0.2">
      <c r="A39" s="3" t="s">
        <v>77</v>
      </c>
      <c r="B39" s="30">
        <f>(B38*$B$21*1/(1+$B$33)*(1-1/(1+$B$33)^$B$34)/$B$33)+Step2!H9</f>
        <v>0</v>
      </c>
    </row>
    <row r="40" spans="1:9" ht="15" customHeight="1" x14ac:dyDescent="0.2">
      <c r="A40" s="3"/>
    </row>
    <row r="41" spans="1:9" ht="15" customHeight="1" x14ac:dyDescent="0.2">
      <c r="A41" s="3" t="s">
        <v>51</v>
      </c>
      <c r="C41" t="s">
        <v>30</v>
      </c>
    </row>
    <row r="42" spans="1:9" ht="15" customHeight="1" x14ac:dyDescent="0.2">
      <c r="A42" s="3"/>
    </row>
    <row r="43" spans="1:9" ht="15" customHeight="1" x14ac:dyDescent="0.2">
      <c r="A43" s="3" t="s">
        <v>28</v>
      </c>
      <c r="B43" s="26" t="s">
        <v>53</v>
      </c>
    </row>
    <row r="44" spans="1:9" ht="15" customHeight="1" x14ac:dyDescent="0.2">
      <c r="A44" s="3" t="s">
        <v>29</v>
      </c>
      <c r="B44" s="26">
        <v>1.59</v>
      </c>
    </row>
    <row r="45" spans="1:9" ht="15" customHeight="1" x14ac:dyDescent="0.2">
      <c r="A45" s="14" t="s">
        <v>52</v>
      </c>
    </row>
    <row r="46" spans="1:9" ht="15" customHeight="1" x14ac:dyDescent="0.2">
      <c r="A46" s="14" t="s">
        <v>49</v>
      </c>
    </row>
    <row r="47" spans="1:9" ht="15" customHeight="1" x14ac:dyDescent="0.2">
      <c r="A47" s="14" t="s">
        <v>50</v>
      </c>
    </row>
    <row r="48" spans="1:9" ht="15" customHeight="1" x14ac:dyDescent="0.2">
      <c r="A48" s="3" t="s">
        <v>31</v>
      </c>
      <c r="B48" s="26">
        <v>49.4</v>
      </c>
    </row>
    <row r="49" spans="1:2" ht="15" customHeight="1" x14ac:dyDescent="0.2">
      <c r="A49" s="3" t="s">
        <v>32</v>
      </c>
      <c r="B49" s="26">
        <v>41.5</v>
      </c>
    </row>
    <row r="50" spans="1:2" ht="15" customHeight="1" x14ac:dyDescent="0.2">
      <c r="A50" s="14" t="s">
        <v>52</v>
      </c>
    </row>
    <row r="51" spans="1:2" ht="15" customHeight="1" x14ac:dyDescent="0.2">
      <c r="A51" s="14" t="s">
        <v>49</v>
      </c>
    </row>
    <row r="52" spans="1:2" ht="15" customHeight="1" x14ac:dyDescent="0.2">
      <c r="A52" s="14" t="s">
        <v>50</v>
      </c>
    </row>
    <row r="53" spans="1:2" ht="15" customHeight="1" x14ac:dyDescent="0.2">
      <c r="A53" s="3" t="s">
        <v>33</v>
      </c>
      <c r="B53" s="26">
        <v>0.6</v>
      </c>
    </row>
    <row r="54" spans="1:2" ht="15" customHeight="1" x14ac:dyDescent="0.2">
      <c r="A54" s="3" t="s">
        <v>34</v>
      </c>
      <c r="B54" s="26">
        <v>0.8</v>
      </c>
    </row>
    <row r="55" spans="1:2" ht="15" customHeight="1" x14ac:dyDescent="0.2">
      <c r="A55" s="14" t="s">
        <v>52</v>
      </c>
    </row>
    <row r="56" spans="1:2" ht="15" customHeight="1" x14ac:dyDescent="0.2">
      <c r="A56" s="14" t="s">
        <v>49</v>
      </c>
    </row>
    <row r="57" spans="1:2" ht="15" customHeight="1" x14ac:dyDescent="0.2">
      <c r="A57" s="14" t="s">
        <v>50</v>
      </c>
    </row>
    <row r="58" spans="1:2" ht="15" customHeight="1" x14ac:dyDescent="0.2">
      <c r="A58" s="3" t="s">
        <v>35</v>
      </c>
      <c r="B58" s="26">
        <v>200</v>
      </c>
    </row>
    <row r="59" spans="1:2" ht="15" customHeight="1" x14ac:dyDescent="0.2">
      <c r="A59" s="3" t="s">
        <v>36</v>
      </c>
      <c r="B59" s="26">
        <v>500</v>
      </c>
    </row>
    <row r="60" spans="1:2" ht="15" customHeight="1" x14ac:dyDescent="0.2">
      <c r="A60" s="14" t="s">
        <v>52</v>
      </c>
    </row>
    <row r="61" spans="1:2" ht="15" customHeight="1" x14ac:dyDescent="0.2">
      <c r="A61" s="14" t="s">
        <v>49</v>
      </c>
    </row>
    <row r="62" spans="1:2" ht="15" customHeight="1" x14ac:dyDescent="0.2">
      <c r="A62" s="14" t="s">
        <v>50</v>
      </c>
    </row>
    <row r="63" spans="1:2" ht="15" customHeight="1" x14ac:dyDescent="0.2">
      <c r="A63" s="3" t="s">
        <v>37</v>
      </c>
      <c r="B63" s="26">
        <v>0.02</v>
      </c>
    </row>
    <row r="64" spans="1:2" ht="12.75" customHeight="1" x14ac:dyDescent="0.2">
      <c r="A64" s="3" t="s">
        <v>38</v>
      </c>
      <c r="B64" s="26">
        <v>0.3</v>
      </c>
    </row>
    <row r="65" spans="1:2" ht="12.75" customHeight="1" x14ac:dyDescent="0.2">
      <c r="A65" s="14" t="s">
        <v>52</v>
      </c>
    </row>
    <row r="66" spans="1:2" ht="12.75" customHeight="1" x14ac:dyDescent="0.2">
      <c r="A66" s="14" t="s">
        <v>49</v>
      </c>
    </row>
    <row r="67" spans="1:2" ht="11.25" customHeight="1" x14ac:dyDescent="0.2">
      <c r="A67" s="14" t="s">
        <v>50</v>
      </c>
    </row>
    <row r="68" spans="1:2" ht="12.75" customHeight="1" x14ac:dyDescent="0.2">
      <c r="A68" s="3" t="s">
        <v>39</v>
      </c>
      <c r="B68" s="26">
        <v>93</v>
      </c>
    </row>
    <row r="69" spans="1:2" ht="12.75" customHeight="1" x14ac:dyDescent="0.2">
      <c r="A69" s="3" t="s">
        <v>40</v>
      </c>
      <c r="B69" s="26">
        <v>185</v>
      </c>
    </row>
    <row r="70" spans="1:2" ht="12.75" customHeight="1" x14ac:dyDescent="0.2">
      <c r="A70" s="14" t="s">
        <v>52</v>
      </c>
    </row>
    <row r="71" spans="1:2" ht="12.75" customHeight="1" x14ac:dyDescent="0.2">
      <c r="A71" s="14" t="s">
        <v>49</v>
      </c>
    </row>
    <row r="72" spans="1:2" ht="12.75" customHeight="1" x14ac:dyDescent="0.2">
      <c r="A72" s="14" t="s">
        <v>50</v>
      </c>
    </row>
    <row r="73" spans="1:2" ht="12.75" customHeight="1" x14ac:dyDescent="0.2">
      <c r="A73" s="3" t="s">
        <v>41</v>
      </c>
      <c r="B73" s="26" t="s">
        <v>43</v>
      </c>
    </row>
    <row r="74" spans="1:2" ht="12.75" customHeight="1" x14ac:dyDescent="0.2">
      <c r="A74" s="3" t="s">
        <v>42</v>
      </c>
      <c r="B74" s="26">
        <v>22.5</v>
      </c>
    </row>
    <row r="75" spans="1:2" ht="12.75" customHeight="1" x14ac:dyDescent="0.2">
      <c r="A75" s="14" t="s">
        <v>52</v>
      </c>
    </row>
    <row r="76" spans="1:2" ht="12.75" customHeight="1" x14ac:dyDescent="0.2">
      <c r="A76" s="14" t="s">
        <v>49</v>
      </c>
    </row>
    <row r="77" spans="1:2" ht="12.75" customHeight="1" x14ac:dyDescent="0.2">
      <c r="A77" s="14" t="s">
        <v>50</v>
      </c>
    </row>
    <row r="78" spans="1:2" ht="12.75" customHeight="1" x14ac:dyDescent="0.2">
      <c r="A78" s="3" t="s">
        <v>44</v>
      </c>
      <c r="B78" s="26">
        <v>0.02</v>
      </c>
    </row>
    <row r="79" spans="1:2" ht="12.75" customHeight="1" x14ac:dyDescent="0.2">
      <c r="A79" s="3" t="s">
        <v>45</v>
      </c>
      <c r="B79" s="26">
        <v>7.0000000000000007E-2</v>
      </c>
    </row>
    <row r="80" spans="1:2" ht="12.75" customHeight="1" x14ac:dyDescent="0.2">
      <c r="A80" s="14" t="s">
        <v>52</v>
      </c>
    </row>
    <row r="81" spans="1:2" ht="12.75" customHeight="1" x14ac:dyDescent="0.2">
      <c r="A81" s="14" t="s">
        <v>49</v>
      </c>
    </row>
    <row r="82" spans="1:2" ht="12.75" customHeight="1" x14ac:dyDescent="0.2">
      <c r="A82" s="14" t="s">
        <v>50</v>
      </c>
    </row>
    <row r="83" spans="1:2" ht="12.75" customHeight="1" x14ac:dyDescent="0.2">
      <c r="A83" s="3" t="s">
        <v>46</v>
      </c>
      <c r="B83" s="26">
        <v>5</v>
      </c>
    </row>
    <row r="84" spans="1:2" ht="12.75" customHeight="1" x14ac:dyDescent="0.2">
      <c r="A84" s="3" t="s">
        <v>47</v>
      </c>
      <c r="B84" s="26">
        <v>20</v>
      </c>
    </row>
    <row r="85" spans="1:2" ht="12.75" customHeight="1" x14ac:dyDescent="0.2">
      <c r="A85" s="14" t="s">
        <v>52</v>
      </c>
    </row>
    <row r="86" spans="1:2" ht="12.75" customHeight="1" x14ac:dyDescent="0.2">
      <c r="A86" s="14" t="s">
        <v>49</v>
      </c>
    </row>
    <row r="87" spans="1:2" ht="12.75" customHeight="1" x14ac:dyDescent="0.2">
      <c r="A87" s="14" t="s">
        <v>50</v>
      </c>
    </row>
    <row r="88" spans="1:2" ht="12.75" customHeight="1" x14ac:dyDescent="0.2">
      <c r="A88" s="3"/>
    </row>
    <row r="89" spans="1:2" ht="12.75" customHeight="1" x14ac:dyDescent="0.2">
      <c r="A89" s="3"/>
    </row>
    <row r="90" spans="1:2" ht="12.75" customHeight="1" x14ac:dyDescent="0.2">
      <c r="A90" s="3"/>
    </row>
    <row r="91" spans="1:2" ht="12.75" customHeight="1" x14ac:dyDescent="0.2">
      <c r="A91" s="3"/>
    </row>
    <row r="92" spans="1:2" ht="12.75" customHeight="1" x14ac:dyDescent="0.2">
      <c r="A92" s="3"/>
    </row>
    <row r="93" spans="1:2" ht="12.75" customHeight="1" x14ac:dyDescent="0.2">
      <c r="A93" s="3"/>
    </row>
    <row r="94" spans="1:2" ht="12.75" customHeight="1" x14ac:dyDescent="0.2">
      <c r="A94" s="3"/>
    </row>
    <row r="95" spans="1:2" ht="12.75" customHeight="1" x14ac:dyDescent="0.2">
      <c r="A95" s="3"/>
    </row>
    <row r="96" spans="1:2" ht="12.75" customHeight="1" x14ac:dyDescent="0.2">
      <c r="A96" s="3"/>
    </row>
    <row r="97" spans="1:1" ht="12.75" customHeight="1" x14ac:dyDescent="0.2">
      <c r="A97" s="3"/>
    </row>
    <row r="98" spans="1:1" ht="12.75" customHeight="1" x14ac:dyDescent="0.2">
      <c r="A98" s="3"/>
    </row>
    <row r="99" spans="1:1" ht="12.75" customHeight="1" x14ac:dyDescent="0.2">
      <c r="A99" s="3"/>
    </row>
    <row r="100" spans="1:1" ht="12.75" customHeight="1" x14ac:dyDescent="0.2">
      <c r="A100" s="3"/>
    </row>
    <row r="101" spans="1:1" ht="12.75" customHeight="1" x14ac:dyDescent="0.2">
      <c r="A101" s="3"/>
    </row>
    <row r="102" spans="1:1" ht="12.75" customHeight="1" x14ac:dyDescent="0.2">
      <c r="A102" s="3"/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Step1</vt:lpstr>
      <vt:lpstr>Step2</vt:lpstr>
      <vt:lpstr>Step3</vt:lpstr>
      <vt:lpstr>ANALISI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2018-05-23T14:17:15Z</dcterms:modified>
</cp:coreProperties>
</file>